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_\Desktop\01_GESTIONE LAVORO\2022_SEAB\4_GARA\DA PUBBLICARE 2\DA PUBBLICARE\"/>
    </mc:Choice>
  </mc:AlternateContent>
  <xr:revisionPtr revIDLastSave="0" documentId="13_ncr:1_{FF5124E9-F115-43B2-94D0-96310205C69C}" xr6:coauthVersionLast="36" xr6:coauthVersionMax="36" xr10:uidLastSave="{00000000-0000-0000-0000-000000000000}"/>
  <bookViews>
    <workbookView xWindow="0" yWindow="0" windowWidth="19200" windowHeight="11880" xr2:uid="{7192A1D7-E779-4BE2-8A02-BCF0A4FEA6D0}"/>
  </bookViews>
  <sheets>
    <sheet name="dettagli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 s="1"/>
  <c r="I15" i="1" s="1"/>
  <c r="H12" i="1"/>
  <c r="G12" i="1" s="1"/>
  <c r="I12" i="1" s="1"/>
  <c r="K5" i="1" l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M12" i="1"/>
  <c r="K13" i="1"/>
  <c r="L13" i="1"/>
  <c r="K14" i="1"/>
  <c r="L14" i="1"/>
  <c r="K15" i="1"/>
  <c r="L15" i="1"/>
  <c r="M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P30" i="1"/>
  <c r="L30" i="1" l="1"/>
  <c r="M30" i="1"/>
  <c r="K30" i="1"/>
  <c r="N30" i="1"/>
  <c r="O30" i="1"/>
  <c r="P31" i="1" s="1"/>
  <c r="J29" i="1"/>
  <c r="H28" i="1"/>
  <c r="G28" i="1" s="1"/>
  <c r="I28" i="1" s="1"/>
  <c r="J28" i="1"/>
  <c r="H27" i="1"/>
  <c r="G27" i="1" s="1"/>
  <c r="I27" i="1" s="1"/>
  <c r="J27" i="1"/>
  <c r="J26" i="1"/>
  <c r="H26" i="1"/>
  <c r="G26" i="1" s="1"/>
  <c r="I26" i="1" s="1"/>
  <c r="H25" i="1"/>
  <c r="G25" i="1" s="1"/>
  <c r="I25" i="1" s="1"/>
  <c r="J25" i="1"/>
  <c r="H24" i="1"/>
  <c r="G24" i="1" s="1"/>
  <c r="I24" i="1" s="1"/>
  <c r="J24" i="1"/>
  <c r="J23" i="1"/>
  <c r="H23" i="1"/>
  <c r="G23" i="1" s="1"/>
  <c r="I23" i="1" s="1"/>
  <c r="H22" i="1"/>
  <c r="G22" i="1" s="1"/>
  <c r="I22" i="1" s="1"/>
  <c r="J22" i="1"/>
  <c r="H21" i="1"/>
  <c r="G21" i="1" s="1"/>
  <c r="I21" i="1" s="1"/>
  <c r="J21" i="1"/>
  <c r="H20" i="1"/>
  <c r="G20" i="1" s="1"/>
  <c r="I20" i="1" s="1"/>
  <c r="J20" i="1"/>
  <c r="H19" i="1"/>
  <c r="G19" i="1" s="1"/>
  <c r="I19" i="1" s="1"/>
  <c r="J19" i="1"/>
  <c r="H18" i="1"/>
  <c r="G18" i="1" s="1"/>
  <c r="I18" i="1" s="1"/>
  <c r="J18" i="1"/>
  <c r="H17" i="1"/>
  <c r="G17" i="1" s="1"/>
  <c r="I17" i="1" s="1"/>
  <c r="J17" i="1"/>
  <c r="H16" i="1"/>
  <c r="G16" i="1" s="1"/>
  <c r="I16" i="1" s="1"/>
  <c r="J16" i="1"/>
  <c r="J15" i="1"/>
  <c r="H14" i="1"/>
  <c r="G14" i="1" s="1"/>
  <c r="I14" i="1" s="1"/>
  <c r="J14" i="1"/>
  <c r="H13" i="1"/>
  <c r="G13" i="1" s="1"/>
  <c r="I13" i="1" s="1"/>
  <c r="J13" i="1"/>
  <c r="J12" i="1"/>
  <c r="H11" i="1"/>
  <c r="G11" i="1" s="1"/>
  <c r="I11" i="1" s="1"/>
  <c r="J11" i="1"/>
  <c r="H10" i="1"/>
  <c r="G10" i="1" s="1"/>
  <c r="I10" i="1" s="1"/>
  <c r="J10" i="1"/>
  <c r="H9" i="1"/>
  <c r="G9" i="1" s="1"/>
  <c r="I9" i="1" s="1"/>
  <c r="J9" i="1"/>
  <c r="H8" i="1"/>
  <c r="G8" i="1" s="1"/>
  <c r="I8" i="1" s="1"/>
  <c r="J8" i="1"/>
  <c r="H7" i="1"/>
  <c r="G7" i="1" s="1"/>
  <c r="I7" i="1" s="1"/>
  <c r="J7" i="1"/>
  <c r="H6" i="1"/>
  <c r="G6" i="1" s="1"/>
  <c r="I6" i="1" s="1"/>
  <c r="J6" i="1"/>
  <c r="E30" i="1" l="1"/>
  <c r="J5" i="1"/>
  <c r="J30" i="1" s="1"/>
  <c r="F30" i="1" l="1"/>
  <c r="H29" i="1"/>
  <c r="G29" i="1" s="1"/>
  <c r="I29" i="1" s="1"/>
  <c r="D30" i="1" l="1"/>
  <c r="H5" i="1"/>
  <c r="G5" i="1" s="1"/>
  <c r="I5" i="1" l="1"/>
  <c r="G30" i="1"/>
  <c r="H30" i="1"/>
  <c r="I30" i="1" l="1"/>
  <c r="I33" i="1" l="1"/>
</calcChain>
</file>

<file path=xl/sharedStrings.xml><?xml version="1.0" encoding="utf-8"?>
<sst xmlns="http://schemas.openxmlformats.org/spreadsheetml/2006/main" count="84" uniqueCount="46">
  <si>
    <t>IMPORTI PER CIASCUNA ANNUALITA'</t>
  </si>
  <si>
    <t>DI CUI COSTO DEL PERSONALE NEL BIENNIO:</t>
  </si>
  <si>
    <t>personale</t>
  </si>
  <si>
    <t>mezzi</t>
  </si>
  <si>
    <t>attrezzature/SERVIZI A TERZI</t>
  </si>
  <si>
    <t>costi generali e utile</t>
  </si>
  <si>
    <t>TOTALE ANNUO
SOGGETTO A RIBASSO</t>
  </si>
  <si>
    <t>TOTALE ANUO NON SOGGETTO A RIBASSO</t>
  </si>
  <si>
    <t>Biella</t>
  </si>
  <si>
    <t>plastica</t>
  </si>
  <si>
    <t>Cossato</t>
  </si>
  <si>
    <t>verde</t>
  </si>
  <si>
    <t>ingombranti</t>
  </si>
  <si>
    <t xml:space="preserve">carta </t>
  </si>
  <si>
    <t>cartone</t>
  </si>
  <si>
    <t>Valdengo</t>
  </si>
  <si>
    <t xml:space="preserve">Ronco Ternengo e Zumaglia </t>
  </si>
  <si>
    <t>Brusnengo</t>
  </si>
  <si>
    <t>Sostegno</t>
  </si>
  <si>
    <t>Masserano</t>
  </si>
  <si>
    <t>territorio biellese - comuni</t>
  </si>
  <si>
    <t>territorio biellese - stazioni di conferimento</t>
  </si>
  <si>
    <t>totale</t>
  </si>
  <si>
    <t xml:space="preserve">SERVIZIO BIENNALE </t>
  </si>
  <si>
    <t xml:space="preserve">TIPOLOGIA DI SERVIZIO </t>
  </si>
  <si>
    <t>COMUNE</t>
  </si>
  <si>
    <t>P</t>
  </si>
  <si>
    <t>S1</t>
  </si>
  <si>
    <t>spazzamento</t>
  </si>
  <si>
    <t>S2</t>
  </si>
  <si>
    <t>servizio guardiania</t>
  </si>
  <si>
    <t>vetro e lattine</t>
  </si>
  <si>
    <t>squadra jolly verde e ingombranti</t>
  </si>
  <si>
    <r>
      <t xml:space="preserve">Il sottoscritto ___________________________________ in qualità di _______________________ della cooperativa/impresa/consorzio __________________________________
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
Il sottoscritto ___________________________________ in qualità di _______________________ della cooperativa/impresa/consorzio __________________________________
E
Il sottoscritto ___________________________________ in qualità di _______________________ della cooperativa/impresa/consorzio __________________________________
E
Il sottoscritto ___________________________________ in qualità di _______________________ della cooperativa/impresa/consorzio __________________________________</t>
    </r>
  </si>
  <si>
    <t>P)
 servizi di raccolta differenziata dei rifiuti
PER UN ANNO
(senza oneri da DUVRI)</t>
  </si>
  <si>
    <t>S1)
Servizi di spazzamento meccanizzato e manuale di stradale
PER UN ANNO
(senza oneri da DUVRI)</t>
  </si>
  <si>
    <t>S2)
Servizi di guardiania stazioni di conferimento
PER UN ANNO
(senza oneri da DUVRI)</t>
  </si>
  <si>
    <t>TOT.2023)
TOTALE SERVIZI PER 9 MESI
(DAL 01.04.2023 AL 31.12.2023)
OFFERTO
(senza oneri da DUVRI)</t>
  </si>
  <si>
    <t xml:space="preserve">TOT.2024)
IMPORTO DEL SERVIZIO PER L'ANNO 2024
(01.01.2024-31.12.2024)
OFFERTO
(P+S1+S2)
(senza oneri da DUVRI)
</t>
  </si>
  <si>
    <t xml:space="preserve">TOT.2023+TOT.2024)
TOT. PERIODO CONTRATTUALE
(01.04.2023-31.12.2024)
</t>
  </si>
  <si>
    <t>BASE D'ASTA NON SUPERABILE (01.04.2023-31.12.2024)</t>
  </si>
  <si>
    <r>
      <rPr>
        <b/>
        <sz val="20"/>
        <color theme="1"/>
        <rFont val="Calibri"/>
        <family val="2"/>
        <scheme val="minor"/>
      </rPr>
      <t xml:space="preserve">DETTAGLIA/DETTAGLIANO
</t>
    </r>
    <r>
      <rPr>
        <sz val="11"/>
        <color theme="1"/>
        <rFont val="Calibri"/>
        <family val="2"/>
        <scheme val="minor"/>
      </rPr>
      <t xml:space="preserve"> la propria offerta economica presentata in SINTEL, per l'affidamento del servizio di spazzamento, raccolta differenziata domiciliare e trasporto della frazione cartacea, della frazione verde, degli ingombranti del vetro e lattine e degli imballaggi di plastica in comuni vari per il periodo 01.04.2023 - 31.12.2024, con facoltà di rinnovo per un ulteriore anno per il territorio biellese, come segue:</t>
    </r>
  </si>
  <si>
    <t xml:space="preserve">Documento firmato digitalmente </t>
  </si>
  <si>
    <t>Candelo</t>
  </si>
  <si>
    <t>Vigliano Biellese</t>
  </si>
  <si>
    <t>Lessona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</si>
</sst>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[$€-410]_-;\-* #,##0.00\ [$€-410]_-;_-* &quot;-&quot;??\ [$€-410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164" fontId="5" fillId="10" borderId="4" xfId="1" applyFont="1" applyFill="1" applyBorder="1"/>
    <xf numFmtId="164" fontId="5" fillId="10" borderId="4" xfId="0" applyNumberFormat="1" applyFont="1" applyFill="1" applyBorder="1"/>
    <xf numFmtId="164" fontId="0" fillId="0" borderId="0" xfId="1" applyFont="1"/>
    <xf numFmtId="43" fontId="0" fillId="0" borderId="0" xfId="0" applyNumberFormat="1"/>
    <xf numFmtId="164" fontId="0" fillId="4" borderId="3" xfId="1" applyFont="1" applyFill="1" applyBorder="1"/>
    <xf numFmtId="0" fontId="0" fillId="9" borderId="0" xfId="0" applyFill="1"/>
    <xf numFmtId="164" fontId="0" fillId="9" borderId="3" xfId="1" applyFont="1" applyFill="1" applyBorder="1"/>
    <xf numFmtId="164" fontId="3" fillId="2" borderId="3" xfId="1" applyFont="1" applyFill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4" borderId="3" xfId="0" applyFont="1" applyFill="1" applyBorder="1"/>
    <xf numFmtId="164" fontId="2" fillId="4" borderId="3" xfId="1" applyFont="1" applyFill="1" applyBorder="1"/>
    <xf numFmtId="0" fontId="3" fillId="9" borderId="3" xfId="0" applyFont="1" applyFill="1" applyBorder="1"/>
    <xf numFmtId="164" fontId="2" fillId="9" borderId="3" xfId="1" applyFont="1" applyFill="1" applyBorder="1"/>
    <xf numFmtId="0" fontId="3" fillId="9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left" vertical="center"/>
    </xf>
    <xf numFmtId="0" fontId="7" fillId="4" borderId="3" xfId="0" applyFont="1" applyFill="1" applyBorder="1"/>
    <xf numFmtId="0" fontId="7" fillId="9" borderId="3" xfId="0" applyFont="1" applyFill="1" applyBorder="1"/>
    <xf numFmtId="164" fontId="3" fillId="2" borderId="3" xfId="1" applyFont="1" applyFill="1" applyBorder="1" applyAlignment="1">
      <alignment horizontal="center" vertical="center" wrapText="1"/>
    </xf>
    <xf numFmtId="164" fontId="6" fillId="10" borderId="2" xfId="1" applyFont="1" applyFill="1" applyBorder="1" applyAlignment="1">
      <alignment horizontal="center"/>
    </xf>
    <xf numFmtId="165" fontId="0" fillId="5" borderId="3" xfId="1" applyNumberFormat="1" applyFont="1" applyFill="1" applyBorder="1"/>
    <xf numFmtId="165" fontId="0" fillId="11" borderId="3" xfId="1" applyNumberFormat="1" applyFont="1" applyFill="1" applyBorder="1"/>
    <xf numFmtId="164" fontId="0" fillId="11" borderId="3" xfId="1" applyFont="1" applyFill="1" applyBorder="1"/>
    <xf numFmtId="164" fontId="0" fillId="5" borderId="3" xfId="1" applyFont="1" applyFill="1" applyBorder="1"/>
    <xf numFmtId="164" fontId="0" fillId="12" borderId="3" xfId="1" applyFont="1" applyFill="1" applyBorder="1"/>
    <xf numFmtId="164" fontId="4" fillId="0" borderId="0" xfId="1" applyFont="1" applyAlignment="1">
      <alignment horizontal="center" vertical="center"/>
    </xf>
    <xf numFmtId="164" fontId="3" fillId="0" borderId="0" xfId="1" applyFont="1" applyAlignment="1">
      <alignment horizontal="right"/>
    </xf>
    <xf numFmtId="164" fontId="3" fillId="2" borderId="3" xfId="1" applyFont="1" applyFill="1" applyBorder="1" applyAlignment="1">
      <alignment horizontal="center" vertical="center" wrapText="1"/>
    </xf>
    <xf numFmtId="164" fontId="3" fillId="0" borderId="0" xfId="1" applyFont="1"/>
    <xf numFmtId="164" fontId="3" fillId="2" borderId="7" xfId="1" applyFont="1" applyFill="1" applyBorder="1" applyAlignment="1">
      <alignment horizontal="center" vertical="center" wrapText="1"/>
    </xf>
    <xf numFmtId="164" fontId="3" fillId="2" borderId="4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left" vertical="center"/>
    </xf>
    <xf numFmtId="164" fontId="3" fillId="2" borderId="3" xfId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2" borderId="11" xfId="1" applyFont="1" applyFill="1" applyBorder="1" applyAlignment="1">
      <alignment horizontal="center" vertical="center" wrapText="1"/>
    </xf>
    <xf numFmtId="164" fontId="3" fillId="2" borderId="12" xfId="1" applyFont="1" applyFill="1" applyBorder="1" applyAlignment="1">
      <alignment horizontal="center" vertical="center" wrapText="1"/>
    </xf>
    <xf numFmtId="164" fontId="3" fillId="2" borderId="5" xfId="1" applyFont="1" applyFill="1" applyBorder="1" applyAlignment="1">
      <alignment horizontal="center" vertical="center" wrapText="1"/>
    </xf>
    <xf numFmtId="164" fontId="3" fillId="2" borderId="6" xfId="1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left"/>
    </xf>
    <xf numFmtId="0" fontId="5" fillId="10" borderId="8" xfId="0" applyFont="1" applyFill="1" applyBorder="1" applyAlignment="1">
      <alignment horizontal="left"/>
    </xf>
    <xf numFmtId="0" fontId="5" fillId="10" borderId="6" xfId="0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_/Desktop/01_GESTIONE%20LAVORO/2022_SEAB/4_GARA/PROGETTO%20(in%20lavorazione)/STIMA%20ING.%20CANTIGNANO%20COSTO%20MANODOPERA%20COOPERATIVE%20SOCIA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zi raccolta noi "/>
      <sheetName val="servizi spazzamento noi"/>
      <sheetName val="servizi guardiania"/>
      <sheetName val="sintesi costo bando"/>
      <sheetName val="confronto ore"/>
    </sheetNames>
    <sheetDataSet>
      <sheetData sheetId="0">
        <row r="14">
          <cell r="G14">
            <v>471488.148455758</v>
          </cell>
          <cell r="L14">
            <v>101916.05007467906</v>
          </cell>
          <cell r="Q14">
            <v>40743.018504026353</v>
          </cell>
          <cell r="V14">
            <v>13417.068203617569</v>
          </cell>
          <cell r="AA14">
            <v>95245.637812940549</v>
          </cell>
          <cell r="AF14">
            <v>13417.068203617569</v>
          </cell>
          <cell r="AK14">
            <v>15627.198134399998</v>
          </cell>
          <cell r="AP14">
            <v>9562.9122912000003</v>
          </cell>
          <cell r="AU14">
            <v>31359.810735026353</v>
          </cell>
          <cell r="AZ14">
            <v>2127.6198651162786</v>
          </cell>
          <cell r="BE14">
            <v>2355.6720651162786</v>
          </cell>
          <cell r="BJ14">
            <v>2355.6720651162786</v>
          </cell>
          <cell r="BO14">
            <v>33330.235181808777</v>
          </cell>
          <cell r="BY14">
            <v>9794.581715808783</v>
          </cell>
          <cell r="CD14">
            <v>9794.581715808783</v>
          </cell>
          <cell r="CI14">
            <v>27989.011584</v>
          </cell>
          <cell r="CN14">
            <v>2798.9011584</v>
          </cell>
          <cell r="CS14">
            <v>4198.3517376</v>
          </cell>
          <cell r="CX14">
            <v>10453.270245008784</v>
          </cell>
          <cell r="DC14">
            <v>7325.5343220087852</v>
          </cell>
          <cell r="DH14">
            <v>13581.006168008784</v>
          </cell>
        </row>
        <row r="38">
          <cell r="G38">
            <v>184213.95590688009</v>
          </cell>
          <cell r="L38">
            <v>55540.814472050784</v>
          </cell>
          <cell r="Q38">
            <v>25479.528034448878</v>
          </cell>
          <cell r="V38">
            <v>8799.344153275486</v>
          </cell>
          <cell r="AA38">
            <v>44956.486132738784</v>
          </cell>
          <cell r="AF38">
            <v>8799.344153275486</v>
          </cell>
          <cell r="AK38">
            <v>6184.2132940436304</v>
          </cell>
          <cell r="AP38">
            <v>3784.3693291908789</v>
          </cell>
          <cell r="AU38">
            <v>25356.812614101313</v>
          </cell>
          <cell r="AZ38">
            <v>980.60283154043145</v>
          </cell>
          <cell r="BE38">
            <v>980.60283154043145</v>
          </cell>
          <cell r="BJ38">
            <v>980.60283154043145</v>
          </cell>
          <cell r="BO38">
            <v>5048.4854239910501</v>
          </cell>
          <cell r="BT38">
            <v>4744.5597246432917</v>
          </cell>
          <cell r="BY38">
            <v>4744.5597246432917</v>
          </cell>
          <cell r="CD38">
            <v>4744.5597246432917</v>
          </cell>
          <cell r="CI38">
            <v>10498.770535265412</v>
          </cell>
          <cell r="CN38">
            <v>1049.8770535265412</v>
          </cell>
          <cell r="CS38">
            <v>1574.8155802898118</v>
          </cell>
          <cell r="CX38">
            <v>6065.3583246125227</v>
          </cell>
          <cell r="DC38">
            <v>6065.3583246125227</v>
          </cell>
          <cell r="DH38">
            <v>7579.4554633208836</v>
          </cell>
        </row>
        <row r="48">
          <cell r="D48">
            <v>65570.210436263806</v>
          </cell>
          <cell r="I48">
            <v>15745.686454672985</v>
          </cell>
          <cell r="N48">
            <v>6622.2546538475235</v>
          </cell>
          <cell r="S48">
            <v>2221.6412356893056</v>
          </cell>
          <cell r="X48">
            <v>14020.212394567934</v>
          </cell>
          <cell r="AC48">
            <v>2221.6412356893056</v>
          </cell>
          <cell r="AH48">
            <v>2181.141142844363</v>
          </cell>
          <cell r="AM48">
            <v>1334.7281620390879</v>
          </cell>
          <cell r="AR48">
            <v>5671.6623349127667</v>
          </cell>
          <cell r="AW48">
            <v>310.822269665671</v>
          </cell>
          <cell r="BB48">
            <v>333.62748966567102</v>
          </cell>
          <cell r="BG48">
            <v>333.62748966567102</v>
          </cell>
          <cell r="BL48">
            <v>3837.8720605799826</v>
          </cell>
          <cell r="BQ48">
            <v>1453.9141440452076</v>
          </cell>
          <cell r="BV48">
            <v>1453.9141440452076</v>
          </cell>
          <cell r="CA48">
            <v>1453.9141440452076</v>
          </cell>
          <cell r="CF48">
            <v>3848.7782119265412</v>
          </cell>
          <cell r="CK48">
            <v>384.87782119265415</v>
          </cell>
          <cell r="CP48">
            <v>577.3167317889812</v>
          </cell>
          <cell r="CU48">
            <v>1651.8628569621305</v>
          </cell>
          <cell r="CZ48">
            <v>1339.089264662131</v>
          </cell>
          <cell r="DE48">
            <v>2116.0461631329667</v>
          </cell>
        </row>
        <row r="49">
          <cell r="D49">
            <v>721272.31479890191</v>
          </cell>
          <cell r="I49">
            <v>173202.55100140281</v>
          </cell>
          <cell r="N49">
            <v>72844.80119232276</v>
          </cell>
          <cell r="S49">
            <v>24438.053592582361</v>
          </cell>
          <cell r="X49">
            <v>154222.33634024728</v>
          </cell>
          <cell r="AC49">
            <v>24438.053592582361</v>
          </cell>
          <cell r="AH49">
            <v>23992.552571287993</v>
          </cell>
          <cell r="AM49">
            <v>14682.009782429966</v>
          </cell>
          <cell r="AR49">
            <v>62388.285684040435</v>
          </cell>
          <cell r="AW49">
            <v>3419.0449663223808</v>
          </cell>
          <cell r="BB49">
            <v>3669.9023863223811</v>
          </cell>
          <cell r="BG49">
            <v>3669.9023863223811</v>
          </cell>
          <cell r="BL49">
            <v>42216.592666379809</v>
          </cell>
          <cell r="BQ49">
            <v>15993.055584497282</v>
          </cell>
          <cell r="BV49">
            <v>15993.055584497282</v>
          </cell>
          <cell r="CA49">
            <v>15993.055584497282</v>
          </cell>
          <cell r="CF49">
            <v>42336.560331191948</v>
          </cell>
          <cell r="CK49">
            <v>4233.6560331191949</v>
          </cell>
          <cell r="CP49">
            <v>6350.4840496787929</v>
          </cell>
          <cell r="CU49">
            <v>18170.491426583438</v>
          </cell>
          <cell r="CZ49">
            <v>14729.981911283439</v>
          </cell>
          <cell r="DE49">
            <v>23276.507794462636</v>
          </cell>
        </row>
      </sheetData>
      <sheetData sheetId="1">
        <row r="11">
          <cell r="G11">
            <v>103387.89468419997</v>
          </cell>
          <cell r="L11">
            <v>174564.25223449399</v>
          </cell>
        </row>
        <row r="35">
          <cell r="G35">
            <v>51018.808535272226</v>
          </cell>
          <cell r="L35">
            <v>49344.037520469916</v>
          </cell>
        </row>
        <row r="43">
          <cell r="G43">
            <v>6080</v>
          </cell>
          <cell r="L43">
            <v>8640</v>
          </cell>
        </row>
        <row r="45">
          <cell r="D45">
            <v>16048.67032194722</v>
          </cell>
          <cell r="I45">
            <v>23254.828975496392</v>
          </cell>
        </row>
        <row r="46">
          <cell r="D46">
            <v>176535.37354141942</v>
          </cell>
          <cell r="I46">
            <v>255803.11873046029</v>
          </cell>
        </row>
      </sheetData>
      <sheetData sheetId="2">
        <row r="18">
          <cell r="D18">
            <v>85082.4</v>
          </cell>
        </row>
        <row r="19">
          <cell r="D19">
            <v>8508.24</v>
          </cell>
        </row>
        <row r="20">
          <cell r="D20">
            <v>93590.64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2A60-EFF0-4A52-B4C3-FD0633631CB6}">
  <sheetPr>
    <pageSetUpPr fitToPage="1"/>
  </sheetPr>
  <dimension ref="A1:P35"/>
  <sheetViews>
    <sheetView tabSelected="1" topLeftCell="D13" zoomScale="115" zoomScaleNormal="115" workbookViewId="0">
      <selection activeCell="F29" sqref="F29"/>
    </sheetView>
  </sheetViews>
  <sheetFormatPr defaultRowHeight="15" x14ac:dyDescent="0.25"/>
  <cols>
    <col min="1" max="1" width="47.42578125" customWidth="1"/>
    <col min="2" max="2" width="5.140625" customWidth="1"/>
    <col min="3" max="3" width="30.28515625" customWidth="1"/>
    <col min="4" max="4" width="20.28515625" style="3" customWidth="1"/>
    <col min="5" max="5" width="26.28515625" style="3" customWidth="1"/>
    <col min="6" max="8" width="25" style="3" customWidth="1"/>
    <col min="9" max="9" width="20.28515625" style="3" customWidth="1"/>
    <col min="10" max="10" width="32.7109375" style="3" hidden="1" customWidth="1"/>
    <col min="11" max="11" width="20.28515625" hidden="1" customWidth="1"/>
    <col min="12" max="12" width="16" hidden="1" customWidth="1"/>
    <col min="13" max="13" width="21.42578125" hidden="1" customWidth="1"/>
    <col min="14" max="15" width="19.42578125" hidden="1" customWidth="1"/>
    <col min="16" max="16" width="19.140625" hidden="1" customWidth="1"/>
  </cols>
  <sheetData>
    <row r="1" spans="1:16" ht="138.75" customHeight="1" x14ac:dyDescent="0.25">
      <c r="A1" s="50" t="s">
        <v>33</v>
      </c>
      <c r="B1" s="51"/>
      <c r="C1" s="51"/>
      <c r="D1" s="51"/>
      <c r="E1" s="51"/>
      <c r="F1" s="51"/>
      <c r="G1" s="51"/>
      <c r="H1" s="51"/>
      <c r="I1" s="51"/>
    </row>
    <row r="2" spans="1:16" ht="88.5" customHeight="1" thickBot="1" x14ac:dyDescent="0.3">
      <c r="A2" s="50" t="s">
        <v>41</v>
      </c>
      <c r="B2" s="51"/>
      <c r="C2" s="51"/>
      <c r="D2" s="51"/>
      <c r="E2" s="51"/>
      <c r="F2" s="51"/>
      <c r="G2" s="51"/>
      <c r="H2" s="51"/>
      <c r="I2" s="51"/>
    </row>
    <row r="3" spans="1:16" ht="30.75" customHeight="1" x14ac:dyDescent="0.25">
      <c r="A3" s="35" t="s">
        <v>25</v>
      </c>
      <c r="B3" s="43" t="s">
        <v>24</v>
      </c>
      <c r="C3" s="44"/>
      <c r="D3" s="39" t="s">
        <v>23</v>
      </c>
      <c r="E3" s="39"/>
      <c r="F3" s="39"/>
      <c r="G3" s="39"/>
      <c r="H3" s="39"/>
      <c r="I3" s="39"/>
      <c r="J3" s="39"/>
      <c r="K3" s="40" t="s">
        <v>0</v>
      </c>
      <c r="L3" s="41"/>
      <c r="M3" s="41"/>
      <c r="N3" s="40"/>
      <c r="O3" s="41"/>
      <c r="P3" s="42"/>
    </row>
    <row r="4" spans="1:16" ht="120" x14ac:dyDescent="0.25">
      <c r="A4" s="36"/>
      <c r="B4" s="45"/>
      <c r="C4" s="46"/>
      <c r="D4" s="8" t="s">
        <v>34</v>
      </c>
      <c r="E4" s="8" t="s">
        <v>35</v>
      </c>
      <c r="F4" s="8" t="s">
        <v>36</v>
      </c>
      <c r="G4" s="33" t="s">
        <v>37</v>
      </c>
      <c r="H4" s="24" t="s">
        <v>38</v>
      </c>
      <c r="I4" s="24" t="s">
        <v>39</v>
      </c>
      <c r="J4" s="9" t="s">
        <v>1</v>
      </c>
      <c r="K4" s="10" t="s">
        <v>2</v>
      </c>
      <c r="L4" s="11" t="s">
        <v>3</v>
      </c>
      <c r="M4" s="12" t="s">
        <v>4</v>
      </c>
      <c r="N4" s="13" t="s">
        <v>5</v>
      </c>
      <c r="O4" s="14" t="s">
        <v>6</v>
      </c>
      <c r="P4" s="14" t="s">
        <v>7</v>
      </c>
    </row>
    <row r="5" spans="1:16" x14ac:dyDescent="0.25">
      <c r="A5" s="37" t="s">
        <v>8</v>
      </c>
      <c r="B5" s="20" t="s">
        <v>26</v>
      </c>
      <c r="C5" s="15" t="s">
        <v>13</v>
      </c>
      <c r="D5" s="26"/>
      <c r="E5" s="28"/>
      <c r="F5" s="28"/>
      <c r="G5" s="28">
        <f>H5/12*9</f>
        <v>0</v>
      </c>
      <c r="H5" s="30">
        <f t="shared" ref="H5:H11" si="0">D5</f>
        <v>0</v>
      </c>
      <c r="I5" s="30">
        <f>G5+H5</f>
        <v>0</v>
      </c>
      <c r="J5" s="5">
        <f t="shared" ref="J5:J29" si="1">K5*2</f>
        <v>942976.29691151599</v>
      </c>
      <c r="K5" s="5">
        <f>'[1]servizi raccolta noi '!G14</f>
        <v>471488.148455758</v>
      </c>
      <c r="L5" s="5">
        <f>'[1]servizi raccolta noi '!G38</f>
        <v>184213.95590688009</v>
      </c>
      <c r="M5" s="5"/>
      <c r="N5" s="5">
        <f>'[1]servizi raccolta noi '!D48</f>
        <v>65570.210436263806</v>
      </c>
      <c r="O5" s="5">
        <f>'[1]servizi raccolta noi '!D49</f>
        <v>721272.31479890191</v>
      </c>
      <c r="P5" s="15"/>
    </row>
    <row r="6" spans="1:16" x14ac:dyDescent="0.25">
      <c r="A6" s="37"/>
      <c r="B6" s="20" t="s">
        <v>26</v>
      </c>
      <c r="C6" s="15" t="s">
        <v>14</v>
      </c>
      <c r="D6" s="26"/>
      <c r="E6" s="28"/>
      <c r="F6" s="28"/>
      <c r="G6" s="28">
        <f t="shared" ref="G6:G29" si="2">H6/12*9</f>
        <v>0</v>
      </c>
      <c r="H6" s="30">
        <f t="shared" si="0"/>
        <v>0</v>
      </c>
      <c r="I6" s="30">
        <f t="shared" ref="I6:I29" si="3">G6+H6</f>
        <v>0</v>
      </c>
      <c r="J6" s="16">
        <f t="shared" si="1"/>
        <v>203832.10014935813</v>
      </c>
      <c r="K6" s="5">
        <f>'[1]servizi raccolta noi '!L14</f>
        <v>101916.05007467906</v>
      </c>
      <c r="L6" s="5">
        <f>'[1]servizi raccolta noi '!L38</f>
        <v>55540.814472050784</v>
      </c>
      <c r="M6" s="5"/>
      <c r="N6" s="5">
        <f>'[1]servizi raccolta noi '!I48</f>
        <v>15745.686454672985</v>
      </c>
      <c r="O6" s="5">
        <f>'[1]servizi raccolta noi '!I49</f>
        <v>173202.55100140281</v>
      </c>
      <c r="P6" s="15"/>
    </row>
    <row r="7" spans="1:16" s="6" customFormat="1" x14ac:dyDescent="0.25">
      <c r="A7" s="17" t="s">
        <v>43</v>
      </c>
      <c r="B7" s="17" t="s">
        <v>26</v>
      </c>
      <c r="C7" s="17" t="s">
        <v>9</v>
      </c>
      <c r="D7" s="26"/>
      <c r="E7" s="28"/>
      <c r="F7" s="28"/>
      <c r="G7" s="28">
        <f t="shared" si="2"/>
        <v>0</v>
      </c>
      <c r="H7" s="30">
        <f t="shared" si="0"/>
        <v>0</v>
      </c>
      <c r="I7" s="30">
        <f t="shared" si="3"/>
        <v>0</v>
      </c>
      <c r="J7" s="18">
        <f t="shared" si="1"/>
        <v>62719.621470052705</v>
      </c>
      <c r="K7" s="7">
        <f>'[1]servizi raccolta noi '!AU14</f>
        <v>31359.810735026353</v>
      </c>
      <c r="L7" s="7">
        <f>'[1]servizi raccolta noi '!AU38</f>
        <v>25356.812614101313</v>
      </c>
      <c r="M7" s="7"/>
      <c r="N7" s="7">
        <f>'[1]servizi raccolta noi '!AR48</f>
        <v>5671.6623349127667</v>
      </c>
      <c r="O7" s="7">
        <f>'[1]servizi raccolta noi '!AR49</f>
        <v>62388.285684040435</v>
      </c>
      <c r="P7" s="17"/>
    </row>
    <row r="8" spans="1:16" x14ac:dyDescent="0.25">
      <c r="A8" s="37" t="s">
        <v>10</v>
      </c>
      <c r="B8" s="20" t="s">
        <v>26</v>
      </c>
      <c r="C8" s="15" t="s">
        <v>13</v>
      </c>
      <c r="D8" s="26"/>
      <c r="E8" s="28"/>
      <c r="F8" s="28"/>
      <c r="G8" s="28">
        <f t="shared" si="2"/>
        <v>0</v>
      </c>
      <c r="H8" s="30">
        <f t="shared" si="0"/>
        <v>0</v>
      </c>
      <c r="I8" s="30">
        <f t="shared" si="3"/>
        <v>0</v>
      </c>
      <c r="J8" s="16">
        <f t="shared" si="1"/>
        <v>190491.2756258811</v>
      </c>
      <c r="K8" s="5">
        <f>'[1]servizi raccolta noi '!AA14</f>
        <v>95245.637812940549</v>
      </c>
      <c r="L8" s="5">
        <f>'[1]servizi raccolta noi '!AA38</f>
        <v>44956.486132738784</v>
      </c>
      <c r="M8" s="5"/>
      <c r="N8" s="5">
        <f>'[1]servizi raccolta noi '!X48</f>
        <v>14020.212394567934</v>
      </c>
      <c r="O8" s="5">
        <f>'[1]servizi raccolta noi '!X49</f>
        <v>154222.33634024728</v>
      </c>
      <c r="P8" s="15"/>
    </row>
    <row r="9" spans="1:16" x14ac:dyDescent="0.25">
      <c r="A9" s="37"/>
      <c r="B9" s="20" t="s">
        <v>26</v>
      </c>
      <c r="C9" s="15" t="s">
        <v>14</v>
      </c>
      <c r="D9" s="26"/>
      <c r="E9" s="28"/>
      <c r="F9" s="28"/>
      <c r="G9" s="28">
        <f t="shared" si="2"/>
        <v>0</v>
      </c>
      <c r="H9" s="30">
        <f t="shared" si="0"/>
        <v>0</v>
      </c>
      <c r="I9" s="30">
        <f t="shared" si="3"/>
        <v>0</v>
      </c>
      <c r="J9" s="16">
        <f t="shared" si="1"/>
        <v>26834.136407235139</v>
      </c>
      <c r="K9" s="5">
        <f>'[1]servizi raccolta noi '!AF14</f>
        <v>13417.068203617569</v>
      </c>
      <c r="L9" s="5">
        <f>'[1]servizi raccolta noi '!AF38</f>
        <v>8799.344153275486</v>
      </c>
      <c r="M9" s="5"/>
      <c r="N9" s="5">
        <f>'[1]servizi raccolta noi '!AC48</f>
        <v>2221.6412356893056</v>
      </c>
      <c r="O9" s="5">
        <f>'[1]servizi raccolta noi '!AC49</f>
        <v>24438.053592582361</v>
      </c>
      <c r="P9" s="15"/>
    </row>
    <row r="10" spans="1:16" x14ac:dyDescent="0.25">
      <c r="A10" s="37"/>
      <c r="B10" s="20" t="s">
        <v>26</v>
      </c>
      <c r="C10" s="15" t="s">
        <v>11</v>
      </c>
      <c r="D10" s="26"/>
      <c r="E10" s="28"/>
      <c r="F10" s="28"/>
      <c r="G10" s="28">
        <f t="shared" si="2"/>
        <v>0</v>
      </c>
      <c r="H10" s="30">
        <f t="shared" si="0"/>
        <v>0</v>
      </c>
      <c r="I10" s="30">
        <f t="shared" si="3"/>
        <v>0</v>
      </c>
      <c r="J10" s="16">
        <f t="shared" si="1"/>
        <v>31254.396268799996</v>
      </c>
      <c r="K10" s="5">
        <f>'[1]servizi raccolta noi '!AK14</f>
        <v>15627.198134399998</v>
      </c>
      <c r="L10" s="5">
        <f>'[1]servizi raccolta noi '!AK38</f>
        <v>6184.2132940436304</v>
      </c>
      <c r="M10" s="5"/>
      <c r="N10" s="5">
        <f>'[1]servizi raccolta noi '!AH48</f>
        <v>2181.141142844363</v>
      </c>
      <c r="O10" s="5">
        <f>'[1]servizi raccolta noi '!AH49</f>
        <v>23992.552571287993</v>
      </c>
      <c r="P10" s="15"/>
    </row>
    <row r="11" spans="1:16" x14ac:dyDescent="0.25">
      <c r="A11" s="37"/>
      <c r="B11" s="20" t="s">
        <v>26</v>
      </c>
      <c r="C11" s="15" t="s">
        <v>12</v>
      </c>
      <c r="D11" s="26"/>
      <c r="E11" s="28"/>
      <c r="F11" s="28"/>
      <c r="G11" s="28">
        <f t="shared" si="2"/>
        <v>0</v>
      </c>
      <c r="H11" s="30">
        <f t="shared" si="0"/>
        <v>0</v>
      </c>
      <c r="I11" s="30">
        <f t="shared" si="3"/>
        <v>0</v>
      </c>
      <c r="J11" s="16">
        <f t="shared" si="1"/>
        <v>19125.824582400001</v>
      </c>
      <c r="K11" s="5">
        <f>'[1]servizi raccolta noi '!AP14</f>
        <v>9562.9122912000003</v>
      </c>
      <c r="L11" s="5">
        <f>'[1]servizi raccolta noi '!AP38</f>
        <v>3784.3693291908789</v>
      </c>
      <c r="M11" s="5"/>
      <c r="N11" s="5">
        <f>'[1]servizi raccolta noi '!AM48</f>
        <v>1334.7281620390879</v>
      </c>
      <c r="O11" s="5">
        <f>'[1]servizi raccolta noi '!AM49</f>
        <v>14682.009782429966</v>
      </c>
      <c r="P11" s="15"/>
    </row>
    <row r="12" spans="1:16" x14ac:dyDescent="0.25">
      <c r="A12" s="37"/>
      <c r="B12" s="20" t="s">
        <v>27</v>
      </c>
      <c r="C12" s="15" t="s">
        <v>28</v>
      </c>
      <c r="D12" s="28"/>
      <c r="E12" s="29"/>
      <c r="F12" s="28"/>
      <c r="G12" s="28">
        <f t="shared" si="2"/>
        <v>0</v>
      </c>
      <c r="H12" s="30">
        <f>E12</f>
        <v>0</v>
      </c>
      <c r="I12" s="30">
        <f t="shared" si="3"/>
        <v>0</v>
      </c>
      <c r="J12" s="16">
        <f t="shared" si="1"/>
        <v>349128.50446898799</v>
      </c>
      <c r="K12" s="5">
        <f>'[1]servizi spazzamento noi'!L11</f>
        <v>174564.25223449399</v>
      </c>
      <c r="L12" s="5">
        <f>'[1]servizi spazzamento noi'!L35</f>
        <v>49344.037520469916</v>
      </c>
      <c r="M12" s="5">
        <f>'[1]servizi spazzamento noi'!L43</f>
        <v>8640</v>
      </c>
      <c r="N12" s="5">
        <f>'[1]servizi spazzamento noi'!I45</f>
        <v>23254.828975496392</v>
      </c>
      <c r="O12" s="5">
        <f>'[1]servizi spazzamento noi'!I46</f>
        <v>255803.11873046029</v>
      </c>
      <c r="P12" s="15"/>
    </row>
    <row r="13" spans="1:16" s="6" customFormat="1" x14ac:dyDescent="0.25">
      <c r="A13" s="38" t="s">
        <v>44</v>
      </c>
      <c r="B13" s="21" t="s">
        <v>26</v>
      </c>
      <c r="C13" s="17" t="s">
        <v>13</v>
      </c>
      <c r="D13" s="26"/>
      <c r="E13" s="28"/>
      <c r="F13" s="28"/>
      <c r="G13" s="28">
        <f t="shared" si="2"/>
        <v>0</v>
      </c>
      <c r="H13" s="30">
        <f>D13</f>
        <v>0</v>
      </c>
      <c r="I13" s="30">
        <f t="shared" si="3"/>
        <v>0</v>
      </c>
      <c r="J13" s="18">
        <f t="shared" si="1"/>
        <v>81486.037008052706</v>
      </c>
      <c r="K13" s="7">
        <f>'[1]servizi raccolta noi '!Q14</f>
        <v>40743.018504026353</v>
      </c>
      <c r="L13" s="7">
        <f>'[1]servizi raccolta noi '!Q38</f>
        <v>25479.528034448878</v>
      </c>
      <c r="M13" s="7"/>
      <c r="N13" s="7">
        <f>'[1]servizi raccolta noi '!N48</f>
        <v>6622.2546538475235</v>
      </c>
      <c r="O13" s="7">
        <f>'[1]servizi raccolta noi '!N49</f>
        <v>72844.80119232276</v>
      </c>
      <c r="P13" s="17"/>
    </row>
    <row r="14" spans="1:16" s="6" customFormat="1" x14ac:dyDescent="0.25">
      <c r="A14" s="38"/>
      <c r="B14" s="21" t="s">
        <v>26</v>
      </c>
      <c r="C14" s="17" t="s">
        <v>14</v>
      </c>
      <c r="D14" s="26"/>
      <c r="E14" s="28"/>
      <c r="F14" s="28"/>
      <c r="G14" s="28">
        <f t="shared" si="2"/>
        <v>0</v>
      </c>
      <c r="H14" s="30">
        <f>D14</f>
        <v>0</v>
      </c>
      <c r="I14" s="30">
        <f t="shared" si="3"/>
        <v>0</v>
      </c>
      <c r="J14" s="18">
        <f t="shared" si="1"/>
        <v>26834.136407235139</v>
      </c>
      <c r="K14" s="7">
        <f>'[1]servizi raccolta noi '!V14</f>
        <v>13417.068203617569</v>
      </c>
      <c r="L14" s="7">
        <f>'[1]servizi raccolta noi '!V38</f>
        <v>8799.344153275486</v>
      </c>
      <c r="M14" s="7"/>
      <c r="N14" s="7">
        <f>'[1]servizi raccolta noi '!S48</f>
        <v>2221.6412356893056</v>
      </c>
      <c r="O14" s="7">
        <f>'[1]servizi raccolta noi '!S49</f>
        <v>24438.053592582361</v>
      </c>
      <c r="P14" s="17"/>
    </row>
    <row r="15" spans="1:16" s="6" customFormat="1" x14ac:dyDescent="0.25">
      <c r="A15" s="38"/>
      <c r="B15" s="21" t="s">
        <v>27</v>
      </c>
      <c r="C15" s="17" t="s">
        <v>28</v>
      </c>
      <c r="D15" s="27"/>
      <c r="E15" s="29"/>
      <c r="F15" s="28"/>
      <c r="G15" s="28">
        <f t="shared" si="2"/>
        <v>0</v>
      </c>
      <c r="H15" s="30">
        <f>E15</f>
        <v>0</v>
      </c>
      <c r="I15" s="30">
        <f t="shared" si="3"/>
        <v>0</v>
      </c>
      <c r="J15" s="18">
        <f t="shared" si="1"/>
        <v>206775.78936839994</v>
      </c>
      <c r="K15" s="7">
        <f>'[1]servizi spazzamento noi'!G11</f>
        <v>103387.89468419997</v>
      </c>
      <c r="L15" s="7">
        <f>'[1]servizi spazzamento noi'!G35</f>
        <v>51018.808535272226</v>
      </c>
      <c r="M15" s="7">
        <f>'[1]servizi spazzamento noi'!G43</f>
        <v>6080</v>
      </c>
      <c r="N15" s="7">
        <f>'[1]servizi spazzamento noi'!D45</f>
        <v>16048.67032194722</v>
      </c>
      <c r="O15" s="7">
        <f>'[1]servizi spazzamento noi'!D46</f>
        <v>176535.37354141942</v>
      </c>
      <c r="P15" s="17"/>
    </row>
    <row r="16" spans="1:16" s="6" customFormat="1" x14ac:dyDescent="0.25">
      <c r="A16" s="38" t="s">
        <v>45</v>
      </c>
      <c r="B16" s="21" t="s">
        <v>26</v>
      </c>
      <c r="C16" s="17" t="s">
        <v>11</v>
      </c>
      <c r="D16" s="26"/>
      <c r="E16" s="28"/>
      <c r="F16" s="28"/>
      <c r="G16" s="28">
        <f t="shared" si="2"/>
        <v>0</v>
      </c>
      <c r="H16" s="30">
        <f t="shared" ref="H16:H28" si="4">D16</f>
        <v>0</v>
      </c>
      <c r="I16" s="30">
        <f t="shared" si="3"/>
        <v>0</v>
      </c>
      <c r="J16" s="18">
        <f t="shared" si="1"/>
        <v>8396.7034752</v>
      </c>
      <c r="K16" s="7">
        <f>'[1]servizi raccolta noi '!CS14</f>
        <v>4198.3517376</v>
      </c>
      <c r="L16" s="7">
        <f>'[1]servizi raccolta noi '!CS38</f>
        <v>1574.8155802898118</v>
      </c>
      <c r="M16" s="7"/>
      <c r="N16" s="7">
        <f>'[1]servizi raccolta noi '!CP48</f>
        <v>577.3167317889812</v>
      </c>
      <c r="O16" s="7">
        <f>'[1]servizi raccolta noi '!CP49</f>
        <v>6350.4840496787929</v>
      </c>
      <c r="P16" s="17"/>
    </row>
    <row r="17" spans="1:16" s="6" customFormat="1" x14ac:dyDescent="0.25">
      <c r="A17" s="38"/>
      <c r="B17" s="21" t="s">
        <v>26</v>
      </c>
      <c r="C17" s="17" t="s">
        <v>12</v>
      </c>
      <c r="D17" s="26"/>
      <c r="E17" s="28"/>
      <c r="F17" s="28"/>
      <c r="G17" s="28">
        <f t="shared" si="2"/>
        <v>0</v>
      </c>
      <c r="H17" s="30">
        <f t="shared" si="4"/>
        <v>0</v>
      </c>
      <c r="I17" s="30">
        <f t="shared" si="3"/>
        <v>0</v>
      </c>
      <c r="J17" s="18">
        <f t="shared" si="1"/>
        <v>5597.8023168</v>
      </c>
      <c r="K17" s="7">
        <f>'[1]servizi raccolta noi '!CN14</f>
        <v>2798.9011584</v>
      </c>
      <c r="L17" s="7">
        <f>'[1]servizi raccolta noi '!CN38</f>
        <v>1049.8770535265412</v>
      </c>
      <c r="M17" s="7"/>
      <c r="N17" s="7">
        <f>'[1]servizi raccolta noi '!CK48</f>
        <v>384.87782119265415</v>
      </c>
      <c r="O17" s="7">
        <f>'[1]servizi raccolta noi '!CK49</f>
        <v>4233.6560331191949</v>
      </c>
      <c r="P17" s="17"/>
    </row>
    <row r="18" spans="1:16" x14ac:dyDescent="0.25">
      <c r="A18" s="37" t="s">
        <v>15</v>
      </c>
      <c r="B18" s="20" t="s">
        <v>26</v>
      </c>
      <c r="C18" s="15" t="s">
        <v>13</v>
      </c>
      <c r="D18" s="26"/>
      <c r="E18" s="28"/>
      <c r="F18" s="28"/>
      <c r="G18" s="28">
        <f t="shared" si="2"/>
        <v>0</v>
      </c>
      <c r="H18" s="30">
        <f t="shared" si="4"/>
        <v>0</v>
      </c>
      <c r="I18" s="30">
        <f t="shared" si="3"/>
        <v>0</v>
      </c>
      <c r="J18" s="16">
        <f t="shared" si="1"/>
        <v>20906.540490017567</v>
      </c>
      <c r="K18" s="5">
        <f>'[1]servizi raccolta noi '!CX14</f>
        <v>10453.270245008784</v>
      </c>
      <c r="L18" s="5">
        <f>'[1]servizi raccolta noi '!CX38</f>
        <v>6065.3583246125227</v>
      </c>
      <c r="M18" s="5"/>
      <c r="N18" s="5">
        <f>'[1]servizi raccolta noi '!CU48</f>
        <v>1651.8628569621305</v>
      </c>
      <c r="O18" s="5">
        <f>'[1]servizi raccolta noi '!CU49</f>
        <v>18170.491426583438</v>
      </c>
      <c r="P18" s="15"/>
    </row>
    <row r="19" spans="1:16" x14ac:dyDescent="0.25">
      <c r="A19" s="37"/>
      <c r="B19" s="20" t="s">
        <v>26</v>
      </c>
      <c r="C19" s="15" t="s">
        <v>9</v>
      </c>
      <c r="D19" s="26"/>
      <c r="E19" s="28"/>
      <c r="F19" s="28"/>
      <c r="G19" s="28">
        <f t="shared" si="2"/>
        <v>0</v>
      </c>
      <c r="H19" s="30">
        <f t="shared" si="4"/>
        <v>0</v>
      </c>
      <c r="I19" s="30">
        <f t="shared" si="3"/>
        <v>0</v>
      </c>
      <c r="J19" s="16">
        <f t="shared" si="1"/>
        <v>14651.06864401757</v>
      </c>
      <c r="K19" s="5">
        <f>'[1]servizi raccolta noi '!DC14</f>
        <v>7325.5343220087852</v>
      </c>
      <c r="L19" s="5">
        <f>'[1]servizi raccolta noi '!DC38</f>
        <v>6065.3583246125227</v>
      </c>
      <c r="M19" s="5"/>
      <c r="N19" s="5">
        <f>'[1]servizi raccolta noi '!CZ48</f>
        <v>1339.089264662131</v>
      </c>
      <c r="O19" s="5">
        <f>'[1]servizi raccolta noi '!CZ49</f>
        <v>14729.981911283439</v>
      </c>
      <c r="P19" s="15"/>
    </row>
    <row r="20" spans="1:16" s="6" customFormat="1" x14ac:dyDescent="0.25">
      <c r="A20" s="19" t="s">
        <v>16</v>
      </c>
      <c r="B20" s="19" t="s">
        <v>26</v>
      </c>
      <c r="C20" s="17" t="s">
        <v>13</v>
      </c>
      <c r="D20" s="26"/>
      <c r="E20" s="28"/>
      <c r="F20" s="28"/>
      <c r="G20" s="28">
        <f t="shared" si="2"/>
        <v>0</v>
      </c>
      <c r="H20" s="30">
        <f t="shared" si="4"/>
        <v>0</v>
      </c>
      <c r="I20" s="30">
        <f t="shared" si="3"/>
        <v>0</v>
      </c>
      <c r="J20" s="18">
        <f t="shared" si="1"/>
        <v>66660.470363617555</v>
      </c>
      <c r="K20" s="7">
        <f>'[1]servizi raccolta noi '!BO14</f>
        <v>33330.235181808777</v>
      </c>
      <c r="L20" s="7">
        <f>'[1]servizi raccolta noi '!BO38</f>
        <v>5048.4854239910501</v>
      </c>
      <c r="M20" s="7"/>
      <c r="N20" s="7">
        <f>'[1]servizi raccolta noi '!BL48</f>
        <v>3837.8720605799826</v>
      </c>
      <c r="O20" s="7">
        <f>'[1]servizi raccolta noi '!BL49</f>
        <v>42216.592666379809</v>
      </c>
      <c r="P20" s="17"/>
    </row>
    <row r="21" spans="1:16" x14ac:dyDescent="0.25">
      <c r="A21" s="37" t="s">
        <v>17</v>
      </c>
      <c r="B21" s="20" t="s">
        <v>26</v>
      </c>
      <c r="C21" s="15" t="s">
        <v>13</v>
      </c>
      <c r="D21" s="26"/>
      <c r="E21" s="28"/>
      <c r="F21" s="28"/>
      <c r="G21" s="28">
        <f t="shared" si="2"/>
        <v>0</v>
      </c>
      <c r="H21" s="30">
        <f t="shared" si="4"/>
        <v>0</v>
      </c>
      <c r="I21" s="30">
        <f t="shared" si="3"/>
        <v>0</v>
      </c>
      <c r="J21" s="16">
        <f t="shared" si="1"/>
        <v>19589.163431617566</v>
      </c>
      <c r="K21" s="5">
        <f>'[1]servizi raccolta noi '!BY14</f>
        <v>9794.581715808783</v>
      </c>
      <c r="L21" s="5">
        <f>'[1]servizi raccolta noi '!BT38</f>
        <v>4744.5597246432917</v>
      </c>
      <c r="M21" s="5"/>
      <c r="N21" s="5">
        <f>'[1]servizi raccolta noi '!BQ48</f>
        <v>1453.9141440452076</v>
      </c>
      <c r="O21" s="5">
        <f>'[1]servizi raccolta noi '!BQ49</f>
        <v>15993.055584497282</v>
      </c>
      <c r="P21" s="15"/>
    </row>
    <row r="22" spans="1:16" x14ac:dyDescent="0.25">
      <c r="A22" s="37"/>
      <c r="B22" s="20" t="s">
        <v>26</v>
      </c>
      <c r="C22" s="15" t="s">
        <v>9</v>
      </c>
      <c r="D22" s="26"/>
      <c r="E22" s="28"/>
      <c r="F22" s="28"/>
      <c r="G22" s="28">
        <f t="shared" si="2"/>
        <v>0</v>
      </c>
      <c r="H22" s="30">
        <f t="shared" si="4"/>
        <v>0</v>
      </c>
      <c r="I22" s="30">
        <f t="shared" si="3"/>
        <v>0</v>
      </c>
      <c r="J22" s="16">
        <f t="shared" si="1"/>
        <v>19589.163431617566</v>
      </c>
      <c r="K22" s="5">
        <f>'[1]servizi raccolta noi '!BY14</f>
        <v>9794.581715808783</v>
      </c>
      <c r="L22" s="5">
        <f>'[1]servizi raccolta noi '!BY38</f>
        <v>4744.5597246432917</v>
      </c>
      <c r="M22" s="5"/>
      <c r="N22" s="5">
        <f>'[1]servizi raccolta noi '!BV48</f>
        <v>1453.9141440452076</v>
      </c>
      <c r="O22" s="5">
        <f>'[1]servizi raccolta noi '!BV49</f>
        <v>15993.055584497282</v>
      </c>
      <c r="P22" s="15"/>
    </row>
    <row r="23" spans="1:16" x14ac:dyDescent="0.25">
      <c r="A23" s="37"/>
      <c r="B23" s="20" t="s">
        <v>26</v>
      </c>
      <c r="C23" s="22" t="s">
        <v>31</v>
      </c>
      <c r="D23" s="26"/>
      <c r="E23" s="28"/>
      <c r="F23" s="28"/>
      <c r="G23" s="28">
        <f t="shared" si="2"/>
        <v>0</v>
      </c>
      <c r="H23" s="30">
        <f t="shared" si="4"/>
        <v>0</v>
      </c>
      <c r="I23" s="30">
        <f t="shared" si="3"/>
        <v>0</v>
      </c>
      <c r="J23" s="16">
        <f t="shared" si="1"/>
        <v>19589.163431617566</v>
      </c>
      <c r="K23" s="5">
        <f>'[1]servizi raccolta noi '!CD14</f>
        <v>9794.581715808783</v>
      </c>
      <c r="L23" s="5">
        <f>'[1]servizi raccolta noi '!CD38</f>
        <v>4744.5597246432917</v>
      </c>
      <c r="M23" s="5"/>
      <c r="N23" s="5">
        <f>'[1]servizi raccolta noi '!CA48</f>
        <v>1453.9141440452076</v>
      </c>
      <c r="O23" s="5">
        <f>'[1]servizi raccolta noi '!CA49</f>
        <v>15993.055584497282</v>
      </c>
      <c r="P23" s="15"/>
    </row>
    <row r="24" spans="1:16" s="6" customFormat="1" x14ac:dyDescent="0.25">
      <c r="A24" s="38" t="s">
        <v>18</v>
      </c>
      <c r="B24" s="21" t="s">
        <v>26</v>
      </c>
      <c r="C24" s="23" t="s">
        <v>13</v>
      </c>
      <c r="D24" s="26"/>
      <c r="E24" s="28"/>
      <c r="F24" s="28"/>
      <c r="G24" s="28">
        <f t="shared" si="2"/>
        <v>0</v>
      </c>
      <c r="H24" s="30">
        <f t="shared" si="4"/>
        <v>0</v>
      </c>
      <c r="I24" s="30">
        <f t="shared" si="3"/>
        <v>0</v>
      </c>
      <c r="J24" s="18">
        <f t="shared" si="1"/>
        <v>4255.2397302325571</v>
      </c>
      <c r="K24" s="7">
        <f>'[1]servizi raccolta noi '!AZ14</f>
        <v>2127.6198651162786</v>
      </c>
      <c r="L24" s="7">
        <f>'[1]servizi raccolta noi '!AZ38</f>
        <v>980.60283154043145</v>
      </c>
      <c r="M24" s="7"/>
      <c r="N24" s="7">
        <f>'[1]servizi raccolta noi '!AW48</f>
        <v>310.822269665671</v>
      </c>
      <c r="O24" s="7">
        <f>'[1]servizi raccolta noi '!AW49</f>
        <v>3419.0449663223808</v>
      </c>
      <c r="P24" s="17"/>
    </row>
    <row r="25" spans="1:16" s="6" customFormat="1" x14ac:dyDescent="0.25">
      <c r="A25" s="38"/>
      <c r="B25" s="21" t="s">
        <v>26</v>
      </c>
      <c r="C25" s="23" t="s">
        <v>9</v>
      </c>
      <c r="D25" s="26"/>
      <c r="E25" s="28"/>
      <c r="F25" s="28"/>
      <c r="G25" s="28">
        <f t="shared" si="2"/>
        <v>0</v>
      </c>
      <c r="H25" s="30">
        <f t="shared" si="4"/>
        <v>0</v>
      </c>
      <c r="I25" s="30">
        <f t="shared" si="3"/>
        <v>0</v>
      </c>
      <c r="J25" s="18">
        <f t="shared" si="1"/>
        <v>4711.3441302325573</v>
      </c>
      <c r="K25" s="7">
        <f>'[1]servizi raccolta noi '!BE14</f>
        <v>2355.6720651162786</v>
      </c>
      <c r="L25" s="7">
        <f>'[1]servizi raccolta noi '!BE38</f>
        <v>980.60283154043145</v>
      </c>
      <c r="M25" s="7"/>
      <c r="N25" s="7">
        <f>'[1]servizi raccolta noi '!BB48</f>
        <v>333.62748966567102</v>
      </c>
      <c r="O25" s="7">
        <f>'[1]servizi raccolta noi '!BB49</f>
        <v>3669.9023863223811</v>
      </c>
      <c r="P25" s="17"/>
    </row>
    <row r="26" spans="1:16" s="6" customFormat="1" x14ac:dyDescent="0.25">
      <c r="A26" s="38"/>
      <c r="B26" s="21" t="s">
        <v>26</v>
      </c>
      <c r="C26" s="23" t="s">
        <v>31</v>
      </c>
      <c r="D26" s="26"/>
      <c r="E26" s="28"/>
      <c r="F26" s="28"/>
      <c r="G26" s="28">
        <f t="shared" si="2"/>
        <v>0</v>
      </c>
      <c r="H26" s="30">
        <f t="shared" si="4"/>
        <v>0</v>
      </c>
      <c r="I26" s="30">
        <f t="shared" si="3"/>
        <v>0</v>
      </c>
      <c r="J26" s="18">
        <f t="shared" si="1"/>
        <v>4711.3441302325573</v>
      </c>
      <c r="K26" s="7">
        <f>'[1]servizi raccolta noi '!BJ14</f>
        <v>2355.6720651162786</v>
      </c>
      <c r="L26" s="7">
        <f>'[1]servizi raccolta noi '!BJ38</f>
        <v>980.60283154043145</v>
      </c>
      <c r="M26" s="7"/>
      <c r="N26" s="7">
        <f>'[1]servizi raccolta noi '!BG48</f>
        <v>333.62748966567102</v>
      </c>
      <c r="O26" s="7">
        <f>'[1]servizi raccolta noi '!BG49</f>
        <v>3669.9023863223811</v>
      </c>
      <c r="P26" s="17"/>
    </row>
    <row r="27" spans="1:16" x14ac:dyDescent="0.25">
      <c r="A27" s="15" t="s">
        <v>19</v>
      </c>
      <c r="B27" s="15" t="s">
        <v>26</v>
      </c>
      <c r="C27" s="22" t="s">
        <v>13</v>
      </c>
      <c r="D27" s="26"/>
      <c r="E27" s="28"/>
      <c r="F27" s="28"/>
      <c r="G27" s="28">
        <f t="shared" si="2"/>
        <v>0</v>
      </c>
      <c r="H27" s="30">
        <f t="shared" si="4"/>
        <v>0</v>
      </c>
      <c r="I27" s="30">
        <f t="shared" si="3"/>
        <v>0</v>
      </c>
      <c r="J27" s="16">
        <f t="shared" si="1"/>
        <v>27162.012336017568</v>
      </c>
      <c r="K27" s="5">
        <f>'[1]servizi raccolta noi '!DH14</f>
        <v>13581.006168008784</v>
      </c>
      <c r="L27" s="5">
        <f>'[1]servizi raccolta noi '!DH38</f>
        <v>7579.4554633208836</v>
      </c>
      <c r="M27" s="5"/>
      <c r="N27" s="5">
        <f>'[1]servizi raccolta noi '!DE48</f>
        <v>2116.0461631329667</v>
      </c>
      <c r="O27" s="5">
        <f>'[1]servizi raccolta noi '!DE49</f>
        <v>23276.507794462636</v>
      </c>
      <c r="P27" s="15"/>
    </row>
    <row r="28" spans="1:16" s="6" customFormat="1" x14ac:dyDescent="0.25">
      <c r="A28" s="17" t="s">
        <v>20</v>
      </c>
      <c r="B28" s="17" t="s">
        <v>26</v>
      </c>
      <c r="C28" s="23" t="s">
        <v>32</v>
      </c>
      <c r="D28" s="26"/>
      <c r="E28" s="28"/>
      <c r="F28" s="28"/>
      <c r="G28" s="28">
        <f t="shared" si="2"/>
        <v>0</v>
      </c>
      <c r="H28" s="30">
        <f t="shared" si="4"/>
        <v>0</v>
      </c>
      <c r="I28" s="30">
        <f t="shared" si="3"/>
        <v>0</v>
      </c>
      <c r="J28" s="18">
        <f t="shared" si="1"/>
        <v>55978.023168</v>
      </c>
      <c r="K28" s="7">
        <f>'[1]servizi raccolta noi '!CI14</f>
        <v>27989.011584</v>
      </c>
      <c r="L28" s="7">
        <f>'[1]servizi raccolta noi '!CI38</f>
        <v>10498.770535265412</v>
      </c>
      <c r="M28" s="7"/>
      <c r="N28" s="7">
        <f>'[1]servizi raccolta noi '!CF48</f>
        <v>3848.7782119265412</v>
      </c>
      <c r="O28" s="7">
        <f>'[1]servizi raccolta noi '!CF49</f>
        <v>42336.560331191948</v>
      </c>
      <c r="P28" s="17"/>
    </row>
    <row r="29" spans="1:16" x14ac:dyDescent="0.25">
      <c r="A29" s="15" t="s">
        <v>21</v>
      </c>
      <c r="B29" s="15" t="s">
        <v>29</v>
      </c>
      <c r="C29" s="22" t="s">
        <v>30</v>
      </c>
      <c r="D29" s="27"/>
      <c r="E29" s="28"/>
      <c r="F29" s="29"/>
      <c r="G29" s="28">
        <f t="shared" si="2"/>
        <v>0</v>
      </c>
      <c r="H29" s="30">
        <f>F29</f>
        <v>0</v>
      </c>
      <c r="I29" s="30">
        <f t="shared" si="3"/>
        <v>0</v>
      </c>
      <c r="J29" s="16">
        <f t="shared" si="1"/>
        <v>170164.8</v>
      </c>
      <c r="K29" s="5">
        <f>'[1]servizi guardiania'!D18</f>
        <v>85082.4</v>
      </c>
      <c r="L29" s="5"/>
      <c r="M29" s="5"/>
      <c r="N29" s="5">
        <f>'[1]servizi guardiania'!D19</f>
        <v>8508.24</v>
      </c>
      <c r="O29" s="5">
        <f>'[1]servizi guardiania'!D20</f>
        <v>93590.64</v>
      </c>
      <c r="P29" s="15">
        <v>500</v>
      </c>
    </row>
    <row r="30" spans="1:16" ht="18.75" x14ac:dyDescent="0.3">
      <c r="A30" s="47" t="s">
        <v>22</v>
      </c>
      <c r="B30" s="48"/>
      <c r="C30" s="49"/>
      <c r="D30" s="1">
        <f>SUM(D5:D29)</f>
        <v>0</v>
      </c>
      <c r="E30" s="1">
        <f>SUM(E5:E29)</f>
        <v>0</v>
      </c>
      <c r="F30" s="1">
        <f>F29</f>
        <v>0</v>
      </c>
      <c r="G30" s="1">
        <f>SUM(G5:G29)</f>
        <v>0</v>
      </c>
      <c r="H30" s="1">
        <f>SUM(H5:H29)</f>
        <v>0</v>
      </c>
      <c r="I30" s="1">
        <f>SUM(I5:I29)</f>
        <v>0</v>
      </c>
      <c r="J30" s="25">
        <f>SUM(J5:J29)</f>
        <v>2583420.9577471386</v>
      </c>
      <c r="K30" s="2">
        <f t="shared" ref="K30:N30" si="5">SUM(K5:K29)</f>
        <v>1291710.4788735693</v>
      </c>
      <c r="L30" s="1">
        <f t="shared" si="5"/>
        <v>518535.32251991739</v>
      </c>
      <c r="M30" s="1">
        <f t="shared" si="5"/>
        <v>14720</v>
      </c>
      <c r="N30" s="2">
        <f t="shared" si="5"/>
        <v>182496.58013934869</v>
      </c>
      <c r="O30" s="1">
        <f>SUM(O5:O29)</f>
        <v>2007462.3815328358</v>
      </c>
      <c r="P30" s="1">
        <f>SUM(P5:P29)</f>
        <v>500</v>
      </c>
    </row>
    <row r="31" spans="1:16" x14ac:dyDescent="0.25">
      <c r="P31" s="4" t="e">
        <f>#REF!*2</f>
        <v>#REF!</v>
      </c>
    </row>
    <row r="32" spans="1:16" x14ac:dyDescent="0.25">
      <c r="H32" s="32" t="s">
        <v>40</v>
      </c>
      <c r="I32" s="34">
        <v>3513059.17</v>
      </c>
    </row>
    <row r="33" spans="8:9" ht="35.25" customHeight="1" x14ac:dyDescent="0.25">
      <c r="I33" s="31" t="str">
        <f>IF(I30&gt;I32,"ATTENZIONE! OFFFERTA DA ESCLUDERE: SOPRA LA BASE D'ASTA","offerta non superiore alla base d'asta")</f>
        <v>offerta non superiore alla base d'asta</v>
      </c>
    </row>
    <row r="35" spans="8:9" x14ac:dyDescent="0.25">
      <c r="H35" s="3" t="s">
        <v>42</v>
      </c>
    </row>
  </sheetData>
  <sheetProtection algorithmName="SHA-512" hashValue="XiTfuG2i+PKg5uRdWZQeRxeoMt0/JoceuxDomSRpYyLM08t8Wz2PHNKLvwWcJMklyz1555sMHJf5RG7SemzAUQ==" saltValue="7eUNHQlAWbpFs5aL7wMvPw==" spinCount="100000" sheet="1" objects="1" scenarios="1"/>
  <protectedRanges>
    <protectedRange sqref="F29" name="Intervallo7"/>
    <protectedRange sqref="D16:D28" name="Intervallo6"/>
    <protectedRange sqref="E15" name="Intervallo5"/>
    <protectedRange sqref="D13:D14" name="Intervallo4"/>
    <protectedRange sqref="E12" name="Intervallo3"/>
    <protectedRange sqref="D5:D11" name="Intervallo2"/>
    <protectedRange sqref="A1" name="Intervallo1"/>
  </protectedRanges>
  <mergeCells count="14">
    <mergeCell ref="A30:C30"/>
    <mergeCell ref="A1:I1"/>
    <mergeCell ref="A2:I2"/>
    <mergeCell ref="D3:J3"/>
    <mergeCell ref="A5:A6"/>
    <mergeCell ref="A8:A12"/>
    <mergeCell ref="A13:A15"/>
    <mergeCell ref="K3:P3"/>
    <mergeCell ref="B3:C4"/>
    <mergeCell ref="A3:A4"/>
    <mergeCell ref="A18:A19"/>
    <mergeCell ref="A21:A23"/>
    <mergeCell ref="A24:A26"/>
    <mergeCell ref="A16:A1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Bernasconi</dc:creator>
  <cp:lastModifiedBy>Sara Bernasconi</cp:lastModifiedBy>
  <cp:lastPrinted>2022-11-14T16:35:38Z</cp:lastPrinted>
  <dcterms:created xsi:type="dcterms:W3CDTF">2022-10-26T08:34:54Z</dcterms:created>
  <dcterms:modified xsi:type="dcterms:W3CDTF">2022-12-29T11:47:55Z</dcterms:modified>
</cp:coreProperties>
</file>